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7755" tabRatio="868"/>
  </bookViews>
  <sheets>
    <sheet name="2.2.2" sheetId="105" r:id="rId1"/>
  </sheets>
  <calcPr calcId="145621"/>
</workbook>
</file>

<file path=xl/calcChain.xml><?xml version="1.0" encoding="utf-8"?>
<calcChain xmlns="http://schemas.openxmlformats.org/spreadsheetml/2006/main">
  <c r="F49" i="105" l="1"/>
  <c r="F48" i="105"/>
  <c r="F47" i="105"/>
  <c r="F46" i="105"/>
  <c r="F50" i="105" s="1"/>
  <c r="F51" i="105" s="1"/>
  <c r="F45" i="105"/>
  <c r="F44" i="105"/>
  <c r="E49" i="105"/>
  <c r="E48" i="105"/>
  <c r="E47" i="105"/>
  <c r="E46" i="105"/>
  <c r="E45" i="105"/>
  <c r="E44" i="105"/>
  <c r="E50" i="105" s="1"/>
  <c r="E51" i="105" s="1"/>
  <c r="D51" i="105"/>
  <c r="D49" i="105"/>
  <c r="D48" i="105"/>
  <c r="D47" i="105"/>
  <c r="D46" i="105"/>
  <c r="D45" i="105"/>
  <c r="D44" i="105"/>
  <c r="D50" i="105" s="1"/>
  <c r="B51" i="105"/>
  <c r="B50" i="105"/>
  <c r="B49" i="105"/>
  <c r="B48" i="105"/>
  <c r="B47" i="105"/>
  <c r="B46" i="105"/>
  <c r="B45" i="105"/>
  <c r="B44" i="105"/>
  <c r="D8" i="105" l="1"/>
  <c r="D7" i="105"/>
  <c r="D6" i="105"/>
  <c r="D5" i="105"/>
  <c r="D4" i="105"/>
</calcChain>
</file>

<file path=xl/sharedStrings.xml><?xml version="1.0" encoding="utf-8"?>
<sst xmlns="http://schemas.openxmlformats.org/spreadsheetml/2006/main" count="29" uniqueCount="25">
  <si>
    <t>Year</t>
  </si>
  <si>
    <t>2014-2015</t>
  </si>
  <si>
    <t>2015-2016</t>
  </si>
  <si>
    <t>2016-2017</t>
  </si>
  <si>
    <t>2017-2018</t>
  </si>
  <si>
    <t>2018-2019</t>
  </si>
  <si>
    <t>2.2 Catering to Student Diversity (50)</t>
  </si>
  <si>
    <t>2.2.2 Student - Full time teacher  ratio (10)</t>
  </si>
  <si>
    <t>Number of students enrolled in the institution (UG)</t>
  </si>
  <si>
    <t>Number of students enrolled in the institution (PG)</t>
  </si>
  <si>
    <t xml:space="preserve">Number of full time teachers available in the institution teaching only UG courses </t>
  </si>
  <si>
    <t>Number of full time teachers available in the institution teaching only PG courses</t>
  </si>
  <si>
    <t>Number of teachers teaching both UG and PG courses</t>
  </si>
  <si>
    <t>15-16</t>
  </si>
  <si>
    <t>16-17</t>
  </si>
  <si>
    <t>17-18</t>
  </si>
  <si>
    <t>18-19</t>
  </si>
  <si>
    <t>civil</t>
  </si>
  <si>
    <t>cse</t>
  </si>
  <si>
    <t>eee</t>
  </si>
  <si>
    <t>ece</t>
  </si>
  <si>
    <t>mech</t>
  </si>
  <si>
    <t>pg</t>
  </si>
  <si>
    <t>Aero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</si>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</sst>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2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</cellXfs>
  <cellStyles count="4">
    <cellStyle name="Hyperlink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tabSelected="1" workbookViewId="0">
      <selection activeCell="F13" sqref="F13"/>
    </sheetView>
  </sheetViews>
  <sheetFormatPr defaultColWidth="30.5703125" defaultRowHeight="14.25" x14ac:dyDescent="0.2"/>
  <cols>
    <col min="1" max="1" width="12.7109375" style="2" customWidth="1"/>
    <col min="2" max="2" width="15.5703125" style="2" customWidth="1"/>
    <col min="3" max="3" width="15" style="2" customWidth="1"/>
    <col min="4" max="4" width="16.7109375" style="2" customWidth="1"/>
    <col min="5" max="5" width="19.85546875" style="2" customWidth="1"/>
    <col min="6" max="6" width="22" style="2" customWidth="1"/>
    <col min="7" max="7" width="8.28515625" style="2" customWidth="1"/>
    <col min="8" max="16384" width="30.5703125" style="2"/>
  </cols>
  <sheetData>
    <row r="1" spans="1:6" x14ac:dyDescent="0.2">
      <c r="A1" s="1" t="s">
        <v>6</v>
      </c>
      <c r="B1" s="1"/>
      <c r="C1" s="1"/>
      <c r="D1" s="1"/>
      <c r="E1" s="1"/>
      <c r="F1" s="1"/>
    </row>
    <row r="2" spans="1:6" x14ac:dyDescent="0.2">
      <c r="A2" s="3" t="s">
        <v>7</v>
      </c>
      <c r="B2" s="3"/>
      <c r="C2" s="3"/>
      <c r="D2" s="3"/>
      <c r="E2" s="3"/>
      <c r="F2" s="3"/>
    </row>
    <row r="3" spans="1:6" ht="85.5" x14ac:dyDescent="0.2">
      <c r="A3" s="4" t="s">
        <v>0</v>
      </c>
      <c r="B3" s="5" t="s">
        <v>8</v>
      </c>
      <c r="C3" s="6" t="s">
        <v>9</v>
      </c>
      <c r="D3" s="5" t="s">
        <v>10</v>
      </c>
      <c r="E3" s="5" t="s">
        <v>11</v>
      </c>
      <c r="F3" s="5" t="s">
        <v>12</v>
      </c>
    </row>
    <row r="4" spans="1:6" x14ac:dyDescent="0.2">
      <c r="A4" s="7" t="s">
        <v>5</v>
      </c>
      <c r="B4" s="8">
        <v>1675</v>
      </c>
      <c r="C4" s="8">
        <v>51</v>
      </c>
      <c r="D4" s="8">
        <f>118-13</f>
        <v>105</v>
      </c>
      <c r="E4" s="8">
        <v>13</v>
      </c>
      <c r="F4" s="8" t="s">
        <v>24</v>
      </c>
    </row>
    <row r="5" spans="1:6" x14ac:dyDescent="0.2">
      <c r="A5" s="7" t="s">
        <v>4</v>
      </c>
      <c r="B5" s="8">
        <v>1812</v>
      </c>
      <c r="C5" s="8">
        <v>75</v>
      </c>
      <c r="D5" s="9">
        <f>125-13</f>
        <v>112</v>
      </c>
      <c r="E5" s="9">
        <v>13</v>
      </c>
      <c r="F5" s="8" t="s">
        <v>24</v>
      </c>
    </row>
    <row r="6" spans="1:6" x14ac:dyDescent="0.2">
      <c r="A6" s="7" t="s">
        <v>3</v>
      </c>
      <c r="B6" s="8">
        <v>1809</v>
      </c>
      <c r="C6" s="8">
        <v>84</v>
      </c>
      <c r="D6" s="9">
        <f>163-13</f>
        <v>150</v>
      </c>
      <c r="E6" s="9">
        <v>13</v>
      </c>
      <c r="F6" s="8" t="s">
        <v>24</v>
      </c>
    </row>
    <row r="7" spans="1:6" x14ac:dyDescent="0.2">
      <c r="A7" s="7" t="s">
        <v>2</v>
      </c>
      <c r="B7" s="8">
        <v>1981</v>
      </c>
      <c r="C7" s="8">
        <v>113</v>
      </c>
      <c r="D7" s="9">
        <f>163-17</f>
        <v>146</v>
      </c>
      <c r="E7" s="9">
        <v>17</v>
      </c>
      <c r="F7" s="8" t="s">
        <v>24</v>
      </c>
    </row>
    <row r="8" spans="1:6" x14ac:dyDescent="0.2">
      <c r="A8" s="7" t="s">
        <v>1</v>
      </c>
      <c r="B8" s="8">
        <v>1975</v>
      </c>
      <c r="C8" s="8">
        <v>144</v>
      </c>
      <c r="D8" s="9">
        <f>163-17</f>
        <v>146</v>
      </c>
      <c r="E8" s="9">
        <v>17</v>
      </c>
      <c r="F8" s="8" t="s">
        <v>24</v>
      </c>
    </row>
    <row r="9" spans="1:6" x14ac:dyDescent="0.2">
      <c r="B9" s="10"/>
    </row>
    <row r="41" spans="1:6" x14ac:dyDescent="0.2">
      <c r="F41" s="2" t="s">
        <v>13</v>
      </c>
    </row>
    <row r="42" spans="1:6" x14ac:dyDescent="0.2">
      <c r="A42" s="2" t="s">
        <v>23</v>
      </c>
      <c r="F42" s="2">
        <v>30</v>
      </c>
    </row>
    <row r="43" spans="1:6" x14ac:dyDescent="0.2">
      <c r="B43" s="2" t="s">
        <v>16</v>
      </c>
      <c r="D43" s="2" t="s">
        <v>15</v>
      </c>
      <c r="E43" s="11" t="s">
        <v>14</v>
      </c>
      <c r="F43" s="11"/>
    </row>
    <row r="44" spans="1:6" x14ac:dyDescent="0.2">
      <c r="A44" s="2" t="s">
        <v>17</v>
      </c>
      <c r="B44" s="2">
        <f>145+105+103+55</f>
        <v>408</v>
      </c>
      <c r="D44" s="2">
        <f>129+140+110+90</f>
        <v>469</v>
      </c>
      <c r="E44" s="12">
        <f>132+140+148+82</f>
        <v>502</v>
      </c>
      <c r="F44" s="11">
        <f>140+142+135+124</f>
        <v>541</v>
      </c>
    </row>
    <row r="45" spans="1:6" x14ac:dyDescent="0.2">
      <c r="A45" s="2" t="s">
        <v>18</v>
      </c>
      <c r="B45" s="2">
        <f>80+74+87+91</f>
        <v>332</v>
      </c>
      <c r="D45" s="2">
        <f>67+81+76+94</f>
        <v>318</v>
      </c>
      <c r="E45" s="12">
        <f>75+67+82+74</f>
        <v>298</v>
      </c>
      <c r="F45" s="11">
        <f>58+76+66+84</f>
        <v>284</v>
      </c>
    </row>
    <row r="46" spans="1:6" x14ac:dyDescent="0.2">
      <c r="A46" s="2" t="s">
        <v>19</v>
      </c>
      <c r="B46" s="2">
        <f>49+36+66+34</f>
        <v>185</v>
      </c>
      <c r="D46" s="2">
        <f>59+49+41+60</f>
        <v>209</v>
      </c>
      <c r="E46" s="12">
        <f>66+59+51+27</f>
        <v>203</v>
      </c>
      <c r="F46" s="11">
        <f>52+67+62+40</f>
        <v>221</v>
      </c>
    </row>
    <row r="47" spans="1:6" x14ac:dyDescent="0.2">
      <c r="A47" s="2" t="s">
        <v>20</v>
      </c>
      <c r="B47" s="2">
        <f>76+58+81+36</f>
        <v>251</v>
      </c>
      <c r="D47" s="2">
        <f>64+76+59+80</f>
        <v>279</v>
      </c>
      <c r="E47" s="12">
        <f>107+66+78+51</f>
        <v>302</v>
      </c>
      <c r="F47" s="11">
        <f>121+110+69+72</f>
        <v>372</v>
      </c>
    </row>
    <row r="48" spans="1:6" x14ac:dyDescent="0.2">
      <c r="A48" s="2" t="s">
        <v>21</v>
      </c>
      <c r="B48" s="2">
        <f>132+135+143+89</f>
        <v>499</v>
      </c>
      <c r="D48" s="2">
        <f>139+138+134+126</f>
        <v>537</v>
      </c>
      <c r="E48" s="12">
        <f>126+139+140+99</f>
        <v>504</v>
      </c>
      <c r="F48" s="11">
        <f>137+131+145+120</f>
        <v>533</v>
      </c>
    </row>
    <row r="49" spans="1:6" x14ac:dyDescent="0.2">
      <c r="A49" s="2" t="s">
        <v>22</v>
      </c>
      <c r="B49" s="2">
        <f>17+7+3+24</f>
        <v>51</v>
      </c>
      <c r="D49" s="2">
        <f>24+9+3+22+17</f>
        <v>75</v>
      </c>
      <c r="E49" s="12">
        <f>29+13+9+6+27</f>
        <v>84</v>
      </c>
      <c r="F49" s="11">
        <f>24+15+18+13+33+10</f>
        <v>113</v>
      </c>
    </row>
    <row r="50" spans="1:6" x14ac:dyDescent="0.2">
      <c r="B50" s="2">
        <f>408+332+185+251+499+51</f>
        <v>1726</v>
      </c>
      <c r="D50" s="2">
        <f>SUM(D44:D49)</f>
        <v>1887</v>
      </c>
      <c r="E50" s="2">
        <f>SUM(E44:E49)</f>
        <v>1893</v>
      </c>
      <c r="F50" s="2">
        <f>SUM(F44:F49)+30</f>
        <v>2094</v>
      </c>
    </row>
    <row r="51" spans="1:6" x14ac:dyDescent="0.2">
      <c r="B51" s="2">
        <f>1726-51</f>
        <v>1675</v>
      </c>
      <c r="D51" s="2">
        <f>1887-75</f>
        <v>1812</v>
      </c>
      <c r="E51" s="2">
        <f>E50-E49</f>
        <v>1809</v>
      </c>
      <c r="F51" s="2">
        <f>F50-F49</f>
        <v>1981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2019-08-13T08:19:27Z</dcterms:modified>
</cp:coreProperties>
</file>